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組織フォルダ\121 上下水道課\上水道庶務係\06_上水道財務\02_決算・監査\経営比較分析表(総務省)\指標分析（H30.2.1）\"/>
    </mc:Choice>
  </mc:AlternateContent>
  <workbookProtection workbookAlgorithmName="SHA-512" workbookHashValue="McE9LxhSHy+t2WflmL/quuL5H+zm+8XWiFfjGoyMluN/X31JvxGO9ZZwpDDKky0tnwxZDd8SMAQ6gUeyl0vehQ==" workbookSaltValue="rOkFdjJA2sQ89GPYWkM0YQ==" workbookSpinCount="100000"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W10" i="4"/>
  <c r="P10" i="4"/>
  <c r="I10" i="4"/>
  <c r="BB8" i="4"/>
  <c r="AT8" i="4"/>
  <c r="AL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<sst xmlns="http://schemas.openxmlformats.org/spreadsheetml/2006/main" count="232" uniqueCount="120">
  <si>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</si>
  <si>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</si>
  <si>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</si>
  <si>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</si>
  <si>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</si>
  <si>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</si>
  <si>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</si>
  <si>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</si>
  <si>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</si>
  <si>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</si>
  <si>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</si>
  <si>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</si>
  <si>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</si>
  <si>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</si>
  <si>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</si>
  <si>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</si>
  <si>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</si>
  <si>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</si>
  <si>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</si>
  <si>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</si>
  <si>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</si>
  <si>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</si>
  <si>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</si>
  <si>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</si>
  <si>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</si>
  <si>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</si>
  <si>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</si>
  <si>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</si>
  <si>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</si>
  <si>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</si>
  <si>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</si>
  <si>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</si>
  <si>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</si>
  <si>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</si>
  <si>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</si>
  <si>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</si>
  <si>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</si>
  <si>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</si>
  <si>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</si>
  <si>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</si>
  <si>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</si>
  <si>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</si>
  <si>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</si>
  <si>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</si>
  <si>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</si>
  <si>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</si>
  <si>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</si>
  <si>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</si>
  <si>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</si>
  <si>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</si>
  <si>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</si>
  <si>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</si>
  <si>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</si>
  <si>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</si>
  <si>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</si>
  <si>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</si>
  <si>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</si>
  <si>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</si>
  <si>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</si>
  <si>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</si>
  <si>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</si>
  <si>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</si>
  <si>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</si>
  <si>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</si>
  <si>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</si>
  <si>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</si>
  <si>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</si>
  <si>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</si>
  <si>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</si>
  <si>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</si>
  <si>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</si>
  <si>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</si>
  <si>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</si>
  <si>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</si>
  <si>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</si>
  <si>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</si>
  <si>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</si>
  <si>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</si>
  <si>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</si>
  <si>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</si>
  <si>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</si>
  <si>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</si>
  <si>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</si>
  <si>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</si>
  <si>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</si>
  <si>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</si>
  <si>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</si>
  <si>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</si>
  <si>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</si>
  <si>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</si>
  <si>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</si>
  <si>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</si>
  <si>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</si>
  <si>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</si>
  <si>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</si>
  <si>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</si>
  <si>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</si>
  <si>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</si>
  <si>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</si>
  <si>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</si>
  <si>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</si>
  <si>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</si>
  <si>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</si>
  <si>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</si>
  <si>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</si>
  <si>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玉村町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</si>
  <si>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</si>
  <si>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</si>
  <si>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</si>
  <si>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</si>
  <si>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</si>
  <si>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</si>
  <si>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</si>
  <si>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</si>
  <si>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</si>
  <si>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</si>
  <si>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利用率については類似団体平均を上回っており、施設規模は概ね適切といえます。しかし、給水人口の減少を踏まえた今後の水需要動向によって、施設規模の見直しの検討が必要であり、また、有収率の減少から、漏水調査や老朽管更新工事等の事業を進め、収益の確保に努めていく必要があるといえます。
また、給水原価については類似団体平均に比べて低く、料金回収率についても100％を超え類似団体平均を上回っているため、経営に必要な経費を料金で賄うことができている状況であるといえます。
しかし、企業債残高対給水収益比率が年々増加していることから分かるように、老朽管更新工事等の費用を企業債の借入れにより賄っている部分が多く、また、近年は給水人口の減少や節水意識の高まりなどにより、水道料金収入についても減少しているため、今後の収支についてはこれらのことを踏まえた検討が必要であるといえます。</t>
    <phoneticPr fontId="4"/>
  </si>
  <si>
    <t>水道事業で管理する施設や管路などの減価償却が、どの程度進んでいるかを表す指標である有形固定資産減価償却率については増加傾向にあり、類似団体平均も上回っています。法定耐用年数を超えた管路延長の割合を表す管路経年化率も前年より上昇し、更新した管路延長の割合を表す管路更新率についても減少が見られます。そのことから、今後は更新が必要な資産が増えることが予想され、老朽管や浄水場内の施設・機械等の老朽化について、計画的な対策が必要であるといえます。</t>
    <phoneticPr fontId="4"/>
  </si>
  <si>
    <t>経常収支比率や料金回収率は高いことから、近年の経営状況については良好であるといえます。しかし、近年の水需要の減少から、水道料金による収入は減少しており、老朽化する管路と浄水場施設の更新や維持管理についての費用を賄うために、計画的な事業計画、財政計画による経営を行うことが必要となってい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</si>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</sst>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1.1399999999999999</c:v>
                </c:pt>
                <c:pt idx="1">
                  <c:v>1.45</c:v>
                </c:pt>
                <c:pt idx="2">
                  <c:v>1.96</c:v>
                </c:pt>
                <c:pt idx="3">
                  <c:v>2.38</c:v>
                </c:pt>
                <c:pt idx="4">
                  <c:v>1.61</c:v>
                </c:pt>
              </c:numCache>
            </c:numRef>
          </c:val>
        </c:ser>
        <c:dLbls>
          <c:showLegendKey val="0"/>
          <c:showVal val="0"/>
          <c:showCatName val="0"/>
          <c:showSerName val="0"/>
          <c:showPercent val="0"/>
          <c:showBubbleSize val="0"/>
        </c:dLbls>
        <c:gapWidth val="150"/>
        <c:axId val="191522944"/>
        <c:axId val="19152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91522944"/>
        <c:axId val="191523336"/>
      </c:lineChart>
      <c:dateAx>
        <c:axId val="191522944"/>
        <c:scaling>
          <c:orientation val="minMax"/>
        </c:scaling>
        <c:delete val="1"/>
        <c:axPos val="b"/>
        <c:numFmt formatCode="ge" sourceLinked="1"/>
        <c:majorTickMark val="none"/>
        <c:minorTickMark val="none"/>
        <c:tickLblPos val="none"/>
        <c:crossAx val="191523336"/>
        <c:crosses val="autoZero"/>
        <c:auto val="1"/>
        <c:lblOffset val="100"/>
        <c:baseTimeUnit val="years"/>
      </c:dateAx>
      <c:valAx>
        <c:axId val="19152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68.25</c:v>
                </c:pt>
                <c:pt idx="1">
                  <c:v>67.83</c:v>
                </c:pt>
                <c:pt idx="2">
                  <c:v>71.040000000000006</c:v>
                </c:pt>
                <c:pt idx="3">
                  <c:v>72.64</c:v>
                </c:pt>
                <c:pt idx="4">
                  <c:v>70.5</c:v>
                </c:pt>
              </c:numCache>
            </c:numRef>
          </c:val>
        </c:ser>
        <c:dLbls>
          <c:showLegendKey val="0"/>
          <c:showVal val="0"/>
          <c:showCatName val="0"/>
          <c:showSerName val="0"/>
          <c:showPercent val="0"/>
          <c:showBubbleSize val="0"/>
        </c:dLbls>
        <c:gapWidth val="150"/>
        <c:axId val="495030112"/>
        <c:axId val="49503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495030112"/>
        <c:axId val="495030504"/>
      </c:lineChart>
      <c:dateAx>
        <c:axId val="495030112"/>
        <c:scaling>
          <c:orientation val="minMax"/>
        </c:scaling>
        <c:delete val="1"/>
        <c:axPos val="b"/>
        <c:numFmt formatCode="ge" sourceLinked="1"/>
        <c:majorTickMark val="none"/>
        <c:minorTickMark val="none"/>
        <c:tickLblPos val="none"/>
        <c:crossAx val="495030504"/>
        <c:crosses val="autoZero"/>
        <c:auto val="1"/>
        <c:lblOffset val="100"/>
        <c:baseTimeUnit val="years"/>
      </c:dateAx>
      <c:valAx>
        <c:axId val="49503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0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92.9</c:v>
                </c:pt>
                <c:pt idx="1">
                  <c:v>91.52</c:v>
                </c:pt>
                <c:pt idx="2">
                  <c:v>85.4</c:v>
                </c:pt>
                <c:pt idx="3">
                  <c:v>83.56</c:v>
                </c:pt>
                <c:pt idx="4">
                  <c:v>86.11</c:v>
                </c:pt>
              </c:numCache>
            </c:numRef>
          </c:val>
        </c:ser>
        <c:dLbls>
          <c:showLegendKey val="0"/>
          <c:showVal val="0"/>
          <c:showCatName val="0"/>
          <c:showSerName val="0"/>
          <c:showPercent val="0"/>
          <c:showBubbleSize val="0"/>
        </c:dLbls>
        <c:gapWidth val="150"/>
        <c:axId val="495031680"/>
        <c:axId val="49503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495031680"/>
        <c:axId val="495032072"/>
      </c:lineChart>
      <c:dateAx>
        <c:axId val="495031680"/>
        <c:scaling>
          <c:orientation val="minMax"/>
        </c:scaling>
        <c:delete val="1"/>
        <c:axPos val="b"/>
        <c:numFmt formatCode="ge" sourceLinked="1"/>
        <c:majorTickMark val="none"/>
        <c:minorTickMark val="none"/>
        <c:tickLblPos val="none"/>
        <c:crossAx val="495032072"/>
        <c:crosses val="autoZero"/>
        <c:auto val="1"/>
        <c:lblOffset val="100"/>
        <c:baseTimeUnit val="years"/>
      </c:dateAx>
      <c:valAx>
        <c:axId val="49503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0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115.08</c:v>
                </c:pt>
                <c:pt idx="1">
                  <c:v>106.79</c:v>
                </c:pt>
                <c:pt idx="2">
                  <c:v>113.6</c:v>
                </c:pt>
                <c:pt idx="3">
                  <c:v>120.35</c:v>
                </c:pt>
                <c:pt idx="4">
                  <c:v>123.09</c:v>
                </c:pt>
              </c:numCache>
            </c:numRef>
          </c:val>
        </c:ser>
        <c:dLbls>
          <c:showLegendKey val="0"/>
          <c:showVal val="0"/>
          <c:showCatName val="0"/>
          <c:showSerName val="0"/>
          <c:showPercent val="0"/>
          <c:showBubbleSize val="0"/>
        </c:dLbls>
        <c:gapWidth val="150"/>
        <c:axId val="191524512"/>
        <c:axId val="49457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91524512"/>
        <c:axId val="494578216"/>
      </c:lineChart>
      <c:dateAx>
        <c:axId val="191524512"/>
        <c:scaling>
          <c:orientation val="minMax"/>
        </c:scaling>
        <c:delete val="1"/>
        <c:axPos val="b"/>
        <c:numFmt formatCode="ge" sourceLinked="1"/>
        <c:majorTickMark val="none"/>
        <c:minorTickMark val="none"/>
        <c:tickLblPos val="none"/>
        <c:crossAx val="494578216"/>
        <c:crosses val="autoZero"/>
        <c:auto val="1"/>
        <c:lblOffset val="100"/>
        <c:baseTimeUnit val="years"/>
      </c:dateAx>
      <c:valAx>
        <c:axId val="494578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5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49.42</c:v>
                </c:pt>
                <c:pt idx="1">
                  <c:v>50.04</c:v>
                </c:pt>
                <c:pt idx="2">
                  <c:v>50.45</c:v>
                </c:pt>
                <c:pt idx="3">
                  <c:v>51.15</c:v>
                </c:pt>
                <c:pt idx="4">
                  <c:v>51.61</c:v>
                </c:pt>
              </c:numCache>
            </c:numRef>
          </c:val>
        </c:ser>
        <c:dLbls>
          <c:showLegendKey val="0"/>
          <c:showVal val="0"/>
          <c:showCatName val="0"/>
          <c:showSerName val="0"/>
          <c:showPercent val="0"/>
          <c:showBubbleSize val="0"/>
        </c:dLbls>
        <c:gapWidth val="150"/>
        <c:axId val="494579784"/>
        <c:axId val="49458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494579784"/>
        <c:axId val="494580176"/>
      </c:lineChart>
      <c:dateAx>
        <c:axId val="494579784"/>
        <c:scaling>
          <c:orientation val="minMax"/>
        </c:scaling>
        <c:delete val="1"/>
        <c:axPos val="b"/>
        <c:numFmt formatCode="ge" sourceLinked="1"/>
        <c:majorTickMark val="none"/>
        <c:minorTickMark val="none"/>
        <c:tickLblPos val="none"/>
        <c:crossAx val="494580176"/>
        <c:crosses val="autoZero"/>
        <c:auto val="1"/>
        <c:lblOffset val="100"/>
        <c:baseTimeUnit val="years"/>
      </c:dateAx>
      <c:valAx>
        <c:axId val="49458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57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8.77</c:v>
                </c:pt>
                <c:pt idx="1">
                  <c:v>7.72</c:v>
                </c:pt>
                <c:pt idx="2">
                  <c:v>6.16</c:v>
                </c:pt>
                <c:pt idx="3">
                  <c:v>4.38</c:v>
                </c:pt>
                <c:pt idx="4">
                  <c:v>4.55</c:v>
                </c:pt>
              </c:numCache>
            </c:numRef>
          </c:val>
        </c:ser>
        <c:dLbls>
          <c:showLegendKey val="0"/>
          <c:showVal val="0"/>
          <c:showCatName val="0"/>
          <c:showSerName val="0"/>
          <c:showPercent val="0"/>
          <c:showBubbleSize val="0"/>
        </c:dLbls>
        <c:gapWidth val="150"/>
        <c:axId val="494615936"/>
        <c:axId val="49461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494615936"/>
        <c:axId val="494616328"/>
      </c:lineChart>
      <c:dateAx>
        <c:axId val="494615936"/>
        <c:scaling>
          <c:orientation val="minMax"/>
        </c:scaling>
        <c:delete val="1"/>
        <c:axPos val="b"/>
        <c:numFmt formatCode="ge" sourceLinked="1"/>
        <c:majorTickMark val="none"/>
        <c:minorTickMark val="none"/>
        <c:tickLblPos val="none"/>
        <c:crossAx val="494616328"/>
        <c:crosses val="autoZero"/>
        <c:auto val="1"/>
        <c:lblOffset val="100"/>
        <c:baseTimeUnit val="years"/>
      </c:dateAx>
      <c:valAx>
        <c:axId val="49461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6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4617896"/>
        <c:axId val="49461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494617896"/>
        <c:axId val="494618288"/>
      </c:lineChart>
      <c:dateAx>
        <c:axId val="494617896"/>
        <c:scaling>
          <c:orientation val="minMax"/>
        </c:scaling>
        <c:delete val="1"/>
        <c:axPos val="b"/>
        <c:numFmt formatCode="ge" sourceLinked="1"/>
        <c:majorTickMark val="none"/>
        <c:minorTickMark val="none"/>
        <c:tickLblPos val="none"/>
        <c:crossAx val="494618288"/>
        <c:crosses val="autoZero"/>
        <c:auto val="1"/>
        <c:lblOffset val="100"/>
        <c:baseTimeUnit val="years"/>
      </c:dateAx>
      <c:valAx>
        <c:axId val="49461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61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493.45</c:v>
                </c:pt>
                <c:pt idx="1">
                  <c:v>799.87</c:v>
                </c:pt>
                <c:pt idx="2">
                  <c:v>312.68</c:v>
                </c:pt>
                <c:pt idx="3">
                  <c:v>300.06</c:v>
                </c:pt>
                <c:pt idx="4">
                  <c:v>368.56</c:v>
                </c:pt>
              </c:numCache>
            </c:numRef>
          </c:val>
        </c:ser>
        <c:dLbls>
          <c:showLegendKey val="0"/>
          <c:showVal val="0"/>
          <c:showCatName val="0"/>
          <c:showSerName val="0"/>
          <c:showPercent val="0"/>
          <c:showBubbleSize val="0"/>
        </c:dLbls>
        <c:gapWidth val="150"/>
        <c:axId val="494617504"/>
        <c:axId val="49461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494617504"/>
        <c:axId val="494615544"/>
      </c:lineChart>
      <c:dateAx>
        <c:axId val="494617504"/>
        <c:scaling>
          <c:orientation val="minMax"/>
        </c:scaling>
        <c:delete val="1"/>
        <c:axPos val="b"/>
        <c:numFmt formatCode="ge" sourceLinked="1"/>
        <c:majorTickMark val="none"/>
        <c:minorTickMark val="none"/>
        <c:tickLblPos val="none"/>
        <c:crossAx val="494615544"/>
        <c:crosses val="autoZero"/>
        <c:auto val="1"/>
        <c:lblOffset val="100"/>
        <c:baseTimeUnit val="years"/>
      </c:dateAx>
      <c:valAx>
        <c:axId val="494615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6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334.68</c:v>
                </c:pt>
                <c:pt idx="1">
                  <c:v>344.8</c:v>
                </c:pt>
                <c:pt idx="2">
                  <c:v>367</c:v>
                </c:pt>
                <c:pt idx="3">
                  <c:v>376</c:v>
                </c:pt>
                <c:pt idx="4">
                  <c:v>388.03</c:v>
                </c:pt>
              </c:numCache>
            </c:numRef>
          </c:val>
        </c:ser>
        <c:dLbls>
          <c:showLegendKey val="0"/>
          <c:showVal val="0"/>
          <c:showCatName val="0"/>
          <c:showSerName val="0"/>
          <c:showPercent val="0"/>
          <c:showBubbleSize val="0"/>
        </c:dLbls>
        <c:gapWidth val="150"/>
        <c:axId val="192025232"/>
        <c:axId val="19202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92025232"/>
        <c:axId val="192025624"/>
      </c:lineChart>
      <c:dateAx>
        <c:axId val="192025232"/>
        <c:scaling>
          <c:orientation val="minMax"/>
        </c:scaling>
        <c:delete val="1"/>
        <c:axPos val="b"/>
        <c:numFmt formatCode="ge" sourceLinked="1"/>
        <c:majorTickMark val="none"/>
        <c:minorTickMark val="none"/>
        <c:tickLblPos val="none"/>
        <c:crossAx val="192025624"/>
        <c:crosses val="autoZero"/>
        <c:auto val="1"/>
        <c:lblOffset val="100"/>
        <c:baseTimeUnit val="years"/>
      </c:dateAx>
      <c:valAx>
        <c:axId val="192025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02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116.66</c:v>
                </c:pt>
                <c:pt idx="1">
                  <c:v>105.89</c:v>
                </c:pt>
                <c:pt idx="2">
                  <c:v>112.53</c:v>
                </c:pt>
                <c:pt idx="3">
                  <c:v>115.55</c:v>
                </c:pt>
                <c:pt idx="4">
                  <c:v>119.07</c:v>
                </c:pt>
              </c:numCache>
            </c:numRef>
          </c:val>
        </c:ser>
        <c:dLbls>
          <c:showLegendKey val="0"/>
          <c:showVal val="0"/>
          <c:showCatName val="0"/>
          <c:showSerName val="0"/>
          <c:showPercent val="0"/>
          <c:showBubbleSize val="0"/>
        </c:dLbls>
        <c:gapWidth val="150"/>
        <c:axId val="192026800"/>
        <c:axId val="19202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92026800"/>
        <c:axId val="192027192"/>
      </c:lineChart>
      <c:dateAx>
        <c:axId val="192026800"/>
        <c:scaling>
          <c:orientation val="minMax"/>
        </c:scaling>
        <c:delete val="1"/>
        <c:axPos val="b"/>
        <c:numFmt formatCode="ge" sourceLinked="1"/>
        <c:majorTickMark val="none"/>
        <c:minorTickMark val="none"/>
        <c:tickLblPos val="none"/>
        <c:crossAx val="192027192"/>
        <c:crosses val="autoZero"/>
        <c:auto val="1"/>
        <c:lblOffset val="100"/>
        <c:baseTimeUnit val="years"/>
      </c:dateAx>
      <c:valAx>
        <c:axId val="19202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2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96.07</c:v>
                </c:pt>
                <c:pt idx="1">
                  <c:v>105.71</c:v>
                </c:pt>
                <c:pt idx="2">
                  <c:v>99.48</c:v>
                </c:pt>
                <c:pt idx="3">
                  <c:v>96.84</c:v>
                </c:pt>
                <c:pt idx="4">
                  <c:v>94</c:v>
                </c:pt>
              </c:numCache>
            </c:numRef>
          </c:val>
        </c:ser>
        <c:dLbls>
          <c:showLegendKey val="0"/>
          <c:showVal val="0"/>
          <c:showCatName val="0"/>
          <c:showSerName val="0"/>
          <c:showPercent val="0"/>
          <c:showBubbleSize val="0"/>
        </c:dLbls>
        <c:gapWidth val="150"/>
        <c:axId val="494581744"/>
        <c:axId val="49458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494581744"/>
        <c:axId val="494581352"/>
      </c:lineChart>
      <c:dateAx>
        <c:axId val="494581744"/>
        <c:scaling>
          <c:orientation val="minMax"/>
        </c:scaling>
        <c:delete val="1"/>
        <c:axPos val="b"/>
        <c:numFmt formatCode="ge" sourceLinked="1"/>
        <c:majorTickMark val="none"/>
        <c:minorTickMark val="none"/>
        <c:tickLblPos val="none"/>
        <c:crossAx val="494581352"/>
        <c:crosses val="autoZero"/>
        <c:auto val="1"/>
        <c:lblOffset val="100"/>
        <c:baseTimeUnit val="years"/>
      </c:dateAx>
      <c:valAx>
        <c:axId val="49458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58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6" zoomScaleNormal="100" workbookViewId="0">
      <selection activeCell="AH11" sqref="AH1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群馬県　玉村町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f>データ!$R$6</f>
        <v>36796</v>
      </c>
      <c r="AM8" s="71"/>
      <c r="AN8" s="71"/>
      <c r="AO8" s="71"/>
      <c r="AP8" s="71"/>
      <c r="AQ8" s="71"/>
      <c r="AR8" s="71"/>
      <c r="AS8" s="71"/>
      <c r="AT8" s="67">
        <f>データ!$S$6</f>
        <v>25.78</v>
      </c>
      <c r="AU8" s="68"/>
      <c r="AV8" s="68"/>
      <c r="AW8" s="68"/>
      <c r="AX8" s="68"/>
      <c r="AY8" s="68"/>
      <c r="AZ8" s="68"/>
      <c r="BA8" s="68"/>
      <c r="BB8" s="70">
        <f>データ!$T$6</f>
        <v>1427.31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59.36</v>
      </c>
      <c r="J10" s="68"/>
      <c r="K10" s="68"/>
      <c r="L10" s="68"/>
      <c r="M10" s="68"/>
      <c r="N10" s="68"/>
      <c r="O10" s="69"/>
      <c r="P10" s="70">
        <f>データ!$P$6</f>
        <v>99.9</v>
      </c>
      <c r="Q10" s="70"/>
      <c r="R10" s="70"/>
      <c r="S10" s="70"/>
      <c r="T10" s="70"/>
      <c r="U10" s="70"/>
      <c r="V10" s="70"/>
      <c r="W10" s="71">
        <f>データ!$Q$6</f>
        <v>2280</v>
      </c>
      <c r="X10" s="71"/>
      <c r="Y10" s="71"/>
      <c r="Z10" s="71"/>
      <c r="AA10" s="71"/>
      <c r="AB10" s="71"/>
      <c r="AC10" s="71"/>
      <c r="AD10" s="2"/>
      <c r="AE10" s="2"/>
      <c r="AF10" s="2"/>
      <c r="AG10" s="2"/>
      <c r="AH10" s="5"/>
      <c r="AI10" s="5"/>
      <c r="AJ10" s="5"/>
      <c r="AK10" s="5"/>
      <c r="AL10" s="71">
        <f>データ!$U$6</f>
        <v>36642</v>
      </c>
      <c r="AM10" s="71"/>
      <c r="AN10" s="71"/>
      <c r="AO10" s="71"/>
      <c r="AP10" s="71"/>
      <c r="AQ10" s="71"/>
      <c r="AR10" s="71"/>
      <c r="AS10" s="71"/>
      <c r="AT10" s="67">
        <f>データ!$V$6</f>
        <v>25.78</v>
      </c>
      <c r="AU10" s="68"/>
      <c r="AV10" s="68"/>
      <c r="AW10" s="68"/>
      <c r="AX10" s="68"/>
      <c r="AY10" s="68"/>
      <c r="AZ10" s="68"/>
      <c r="BA10" s="68"/>
      <c r="BB10" s="70">
        <f>データ!$W$6</f>
        <v>1421.33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K5Z3lshSOcuZs4/QWBhDRn1WV1saiqQdKYrkorZNWkwN9NDfp+5C2Rqi9r5uUh+1c555TKpU0zNgQ1WlKaCSQ==" saltValue="nentkNisKHPr419Wt+CwM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EH8" sqref="EH8"/>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104647</v>
      </c>
      <c r="D6" s="34">
        <f t="shared" si="3"/>
        <v>46</v>
      </c>
      <c r="E6" s="34">
        <f t="shared" si="3"/>
        <v>1</v>
      </c>
      <c r="F6" s="34">
        <f t="shared" si="3"/>
        <v>0</v>
      </c>
      <c r="G6" s="34">
        <f t="shared" si="3"/>
        <v>1</v>
      </c>
      <c r="H6" s="34" t="str">
        <f t="shared" si="3"/>
        <v>群馬県　玉村町</v>
      </c>
      <c r="I6" s="34" t="str">
        <f t="shared" si="3"/>
        <v>法適用</v>
      </c>
      <c r="J6" s="34" t="str">
        <f t="shared" si="3"/>
        <v>水道事業</v>
      </c>
      <c r="K6" s="34" t="str">
        <f t="shared" si="3"/>
        <v>末端給水事業</v>
      </c>
      <c r="L6" s="34" t="str">
        <f t="shared" si="3"/>
        <v>A5</v>
      </c>
      <c r="M6" s="34">
        <f t="shared" si="3"/>
        <v>0</v>
      </c>
      <c r="N6" s="35" t="str">
        <f t="shared" si="3"/>
        <v>-</v>
      </c>
      <c r="O6" s="35">
        <f t="shared" si="3"/>
        <v>59.36</v>
      </c>
      <c r="P6" s="35">
        <f t="shared" si="3"/>
        <v>99.9</v>
      </c>
      <c r="Q6" s="35">
        <f t="shared" si="3"/>
        <v>2280</v>
      </c>
      <c r="R6" s="35">
        <f t="shared" si="3"/>
        <v>36796</v>
      </c>
      <c r="S6" s="35">
        <f t="shared" si="3"/>
        <v>25.78</v>
      </c>
      <c r="T6" s="35">
        <f t="shared" si="3"/>
        <v>1427.31</v>
      </c>
      <c r="U6" s="35">
        <f t="shared" si="3"/>
        <v>36642</v>
      </c>
      <c r="V6" s="35">
        <f t="shared" si="3"/>
        <v>25.78</v>
      </c>
      <c r="W6" s="35">
        <f t="shared" si="3"/>
        <v>1421.33</v>
      </c>
      <c r="X6" s="36">
        <f>IF(X7="",NA(),X7)</f>
        <v>115.08</v>
      </c>
      <c r="Y6" s="36">
        <f t="shared" ref="Y6:AG6" si="4">IF(Y7="",NA(),Y7)</f>
        <v>106.79</v>
      </c>
      <c r="Z6" s="36">
        <f t="shared" si="4"/>
        <v>113.6</v>
      </c>
      <c r="AA6" s="36">
        <f t="shared" si="4"/>
        <v>120.35</v>
      </c>
      <c r="AB6" s="36">
        <f t="shared" si="4"/>
        <v>123.09</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493.45</v>
      </c>
      <c r="AU6" s="36">
        <f t="shared" ref="AU6:BC6" si="6">IF(AU7="",NA(),AU7)</f>
        <v>799.87</v>
      </c>
      <c r="AV6" s="36">
        <f t="shared" si="6"/>
        <v>312.68</v>
      </c>
      <c r="AW6" s="36">
        <f t="shared" si="6"/>
        <v>300.06</v>
      </c>
      <c r="AX6" s="36">
        <f t="shared" si="6"/>
        <v>368.56</v>
      </c>
      <c r="AY6" s="36">
        <f t="shared" si="6"/>
        <v>852.01</v>
      </c>
      <c r="AZ6" s="36">
        <f t="shared" si="6"/>
        <v>909.68</v>
      </c>
      <c r="BA6" s="36">
        <f t="shared" si="6"/>
        <v>382.09</v>
      </c>
      <c r="BB6" s="36">
        <f t="shared" si="6"/>
        <v>371.31</v>
      </c>
      <c r="BC6" s="36">
        <f t="shared" si="6"/>
        <v>377.63</v>
      </c>
      <c r="BD6" s="35" t="str">
        <f>IF(BD7="","",IF(BD7="-","【-】","【"&amp;SUBSTITUTE(TEXT(BD7,"#,##0.00"),"-","△")&amp;"】"))</f>
        <v>【262.87】</v>
      </c>
      <c r="BE6" s="36">
        <f>IF(BE7="",NA(),BE7)</f>
        <v>334.68</v>
      </c>
      <c r="BF6" s="36">
        <f t="shared" ref="BF6:BN6" si="7">IF(BF7="",NA(),BF7)</f>
        <v>344.8</v>
      </c>
      <c r="BG6" s="36">
        <f t="shared" si="7"/>
        <v>367</v>
      </c>
      <c r="BH6" s="36">
        <f t="shared" si="7"/>
        <v>376</v>
      </c>
      <c r="BI6" s="36">
        <f t="shared" si="7"/>
        <v>388.03</v>
      </c>
      <c r="BJ6" s="36">
        <f t="shared" si="7"/>
        <v>391.4</v>
      </c>
      <c r="BK6" s="36">
        <f t="shared" si="7"/>
        <v>382.65</v>
      </c>
      <c r="BL6" s="36">
        <f t="shared" si="7"/>
        <v>385.06</v>
      </c>
      <c r="BM6" s="36">
        <f t="shared" si="7"/>
        <v>373.09</v>
      </c>
      <c r="BN6" s="36">
        <f t="shared" si="7"/>
        <v>364.71</v>
      </c>
      <c r="BO6" s="35" t="str">
        <f>IF(BO7="","",IF(BO7="-","【-】","【"&amp;SUBSTITUTE(TEXT(BO7,"#,##0.00"),"-","△")&amp;"】"))</f>
        <v>【270.87】</v>
      </c>
      <c r="BP6" s="36">
        <f>IF(BP7="",NA(),BP7)</f>
        <v>116.66</v>
      </c>
      <c r="BQ6" s="36">
        <f t="shared" ref="BQ6:BY6" si="8">IF(BQ7="",NA(),BQ7)</f>
        <v>105.89</v>
      </c>
      <c r="BR6" s="36">
        <f t="shared" si="8"/>
        <v>112.53</v>
      </c>
      <c r="BS6" s="36">
        <f t="shared" si="8"/>
        <v>115.55</v>
      </c>
      <c r="BT6" s="36">
        <f t="shared" si="8"/>
        <v>119.07</v>
      </c>
      <c r="BU6" s="36">
        <f t="shared" si="8"/>
        <v>95.91</v>
      </c>
      <c r="BV6" s="36">
        <f t="shared" si="8"/>
        <v>96.1</v>
      </c>
      <c r="BW6" s="36">
        <f t="shared" si="8"/>
        <v>99.07</v>
      </c>
      <c r="BX6" s="36">
        <f t="shared" si="8"/>
        <v>99.99</v>
      </c>
      <c r="BY6" s="36">
        <f t="shared" si="8"/>
        <v>100.65</v>
      </c>
      <c r="BZ6" s="35" t="str">
        <f>IF(BZ7="","",IF(BZ7="-","【-】","【"&amp;SUBSTITUTE(TEXT(BZ7,"#,##0.00"),"-","△")&amp;"】"))</f>
        <v>【105.59】</v>
      </c>
      <c r="CA6" s="36">
        <f>IF(CA7="",NA(),CA7)</f>
        <v>96.07</v>
      </c>
      <c r="CB6" s="36">
        <f t="shared" ref="CB6:CJ6" si="9">IF(CB7="",NA(),CB7)</f>
        <v>105.71</v>
      </c>
      <c r="CC6" s="36">
        <f t="shared" si="9"/>
        <v>99.48</v>
      </c>
      <c r="CD6" s="36">
        <f t="shared" si="9"/>
        <v>96.84</v>
      </c>
      <c r="CE6" s="36">
        <f t="shared" si="9"/>
        <v>94</v>
      </c>
      <c r="CF6" s="36">
        <f t="shared" si="9"/>
        <v>179.29</v>
      </c>
      <c r="CG6" s="36">
        <f t="shared" si="9"/>
        <v>178.39</v>
      </c>
      <c r="CH6" s="36">
        <f t="shared" si="9"/>
        <v>173.03</v>
      </c>
      <c r="CI6" s="36">
        <f t="shared" si="9"/>
        <v>171.15</v>
      </c>
      <c r="CJ6" s="36">
        <f t="shared" si="9"/>
        <v>170.19</v>
      </c>
      <c r="CK6" s="35" t="str">
        <f>IF(CK7="","",IF(CK7="-","【-】","【"&amp;SUBSTITUTE(TEXT(CK7,"#,##0.00"),"-","△")&amp;"】"))</f>
        <v>【163.27】</v>
      </c>
      <c r="CL6" s="36">
        <f>IF(CL7="",NA(),CL7)</f>
        <v>68.25</v>
      </c>
      <c r="CM6" s="36">
        <f t="shared" ref="CM6:CU6" si="10">IF(CM7="",NA(),CM7)</f>
        <v>67.83</v>
      </c>
      <c r="CN6" s="36">
        <f t="shared" si="10"/>
        <v>71.040000000000006</v>
      </c>
      <c r="CO6" s="36">
        <f t="shared" si="10"/>
        <v>72.64</v>
      </c>
      <c r="CP6" s="36">
        <f t="shared" si="10"/>
        <v>70.5</v>
      </c>
      <c r="CQ6" s="36">
        <f t="shared" si="10"/>
        <v>59.09</v>
      </c>
      <c r="CR6" s="36">
        <f t="shared" si="10"/>
        <v>59.23</v>
      </c>
      <c r="CS6" s="36">
        <f t="shared" si="10"/>
        <v>58.58</v>
      </c>
      <c r="CT6" s="36">
        <f t="shared" si="10"/>
        <v>58.53</v>
      </c>
      <c r="CU6" s="36">
        <f t="shared" si="10"/>
        <v>59.01</v>
      </c>
      <c r="CV6" s="35" t="str">
        <f>IF(CV7="","",IF(CV7="-","【-】","【"&amp;SUBSTITUTE(TEXT(CV7,"#,##0.00"),"-","△")&amp;"】"))</f>
        <v>【59.94】</v>
      </c>
      <c r="CW6" s="36">
        <f>IF(CW7="",NA(),CW7)</f>
        <v>92.9</v>
      </c>
      <c r="CX6" s="36">
        <f t="shared" ref="CX6:DF6" si="11">IF(CX7="",NA(),CX7)</f>
        <v>91.52</v>
      </c>
      <c r="CY6" s="36">
        <f t="shared" si="11"/>
        <v>85.4</v>
      </c>
      <c r="CZ6" s="36">
        <f t="shared" si="11"/>
        <v>83.56</v>
      </c>
      <c r="DA6" s="36">
        <f t="shared" si="11"/>
        <v>86.11</v>
      </c>
      <c r="DB6" s="36">
        <f t="shared" si="11"/>
        <v>85.4</v>
      </c>
      <c r="DC6" s="36">
        <f t="shared" si="11"/>
        <v>85.53</v>
      </c>
      <c r="DD6" s="36">
        <f t="shared" si="11"/>
        <v>85.23</v>
      </c>
      <c r="DE6" s="36">
        <f t="shared" si="11"/>
        <v>85.26</v>
      </c>
      <c r="DF6" s="36">
        <f t="shared" si="11"/>
        <v>85.37</v>
      </c>
      <c r="DG6" s="35" t="str">
        <f>IF(DG7="","",IF(DG7="-","【-】","【"&amp;SUBSTITUTE(TEXT(DG7,"#,##0.00"),"-","△")&amp;"】"))</f>
        <v>【90.22】</v>
      </c>
      <c r="DH6" s="36">
        <f>IF(DH7="",NA(),DH7)</f>
        <v>49.42</v>
      </c>
      <c r="DI6" s="36">
        <f t="shared" ref="DI6:DQ6" si="12">IF(DI7="",NA(),DI7)</f>
        <v>50.04</v>
      </c>
      <c r="DJ6" s="36">
        <f t="shared" si="12"/>
        <v>50.45</v>
      </c>
      <c r="DK6" s="36">
        <f t="shared" si="12"/>
        <v>51.15</v>
      </c>
      <c r="DL6" s="36">
        <f t="shared" si="12"/>
        <v>51.61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8.77</v>
      </c>
      <c r="DT6" s="36">
        <f t="shared" ref="DT6:EB6" si="13">IF(DT7="",NA(),DT7)</f>
        <v>7.72</v>
      </c>
      <c r="DU6" s="36">
        <f t="shared" si="13"/>
        <v>6.16</v>
      </c>
      <c r="DV6" s="36">
        <f t="shared" si="13"/>
        <v>4.38</v>
      </c>
      <c r="DW6" s="36">
        <f t="shared" si="13"/>
        <v>4.55</v>
      </c>
      <c r="DX6" s="36">
        <f t="shared" si="13"/>
        <v>7.8</v>
      </c>
      <c r="DY6" s="36">
        <f t="shared" si="13"/>
        <v>8.39</v>
      </c>
      <c r="DZ6" s="36">
        <f t="shared" si="13"/>
        <v>10.09</v>
      </c>
      <c r="EA6" s="36">
        <f t="shared" si="13"/>
        <v>10.54</v>
      </c>
      <c r="EB6" s="36">
        <f t="shared" si="13"/>
        <v>12.03</v>
      </c>
      <c r="EC6" s="35" t="str">
        <f>IF(EC7="","",IF(EC7="-","【-】","【"&amp;SUBSTITUTE(TEXT(EC7,"#,##0.00"),"-","△")&amp;"】"))</f>
        <v>【15.00】</v>
      </c>
      <c r="ED6" s="36">
        <f>IF(ED7="",NA(),ED7)</f>
        <v>1.1399999999999999</v>
      </c>
      <c r="EE6" s="36">
        <f t="shared" ref="EE6:EM6" si="14">IF(EE7="",NA(),EE7)</f>
        <v>1.45</v>
      </c>
      <c r="EF6" s="36">
        <f t="shared" si="14"/>
        <v>1.96</v>
      </c>
      <c r="EG6" s="36">
        <f t="shared" si="14"/>
        <v>2.38</v>
      </c>
      <c r="EH6" s="36">
        <f t="shared" si="14"/>
        <v>1.61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104647</v>
      </c>
      <c r="D7" s="38">
        <v>46</v>
      </c>
      <c r="E7" s="38">
        <v>1</v>
      </c>
      <c r="F7" s="38">
        <v>0</v>
      </c>
      <c r="G7" s="38">
        <v>1</v>
      </c>
      <c r="H7" s="38" t="s">
        <v>105</v>
      </c>
      <c r="I7" s="38" t="s">
        <v>106</v>
      </c>
      <c r="J7" s="38" t="s">
        <v>107</v>
      </c>
      <c r="K7" s="38" t="s">
        <v>108</v>
      </c>
      <c r="L7" s="38" t="s">
        <v>109</v>
      </c>
      <c r="M7" s="38"/>
      <c r="N7" s="39" t="s">
        <v>110</v>
      </c>
      <c r="O7" s="39">
        <v>59.36</v>
      </c>
      <c r="P7" s="39">
        <v>99.9</v>
      </c>
      <c r="Q7" s="39">
        <v>2280</v>
      </c>
      <c r="R7" s="39">
        <v>36796</v>
      </c>
      <c r="S7" s="39">
        <v>25.78</v>
      </c>
      <c r="T7" s="39">
        <v>1427.31</v>
      </c>
      <c r="U7" s="39">
        <v>36642</v>
      </c>
      <c r="V7" s="39">
        <v>25.78</v>
      </c>
      <c r="W7" s="39">
        <v>1421.33</v>
      </c>
      <c r="X7" s="39">
        <v>115.08</v>
      </c>
      <c r="Y7" s="39">
        <v>106.79</v>
      </c>
      <c r="Z7" s="39">
        <v>113.6</v>
      </c>
      <c r="AA7" s="39">
        <v>120.35</v>
      </c>
      <c r="AB7" s="39">
        <v>123.09</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493.45</v>
      </c>
      <c r="AU7" s="39">
        <v>799.87</v>
      </c>
      <c r="AV7" s="39">
        <v>312.68</v>
      </c>
      <c r="AW7" s="39">
        <v>300.06</v>
      </c>
      <c r="AX7" s="39">
        <v>368.56</v>
      </c>
      <c r="AY7" s="39">
        <v>852.01</v>
      </c>
      <c r="AZ7" s="39">
        <v>909.68</v>
      </c>
      <c r="BA7" s="39">
        <v>382.09</v>
      </c>
      <c r="BB7" s="39">
        <v>371.31</v>
      </c>
      <c r="BC7" s="39">
        <v>377.63</v>
      </c>
      <c r="BD7" s="39">
        <v>262.87</v>
      </c>
      <c r="BE7" s="39">
        <v>334.68</v>
      </c>
      <c r="BF7" s="39">
        <v>344.8</v>
      </c>
      <c r="BG7" s="39">
        <v>367</v>
      </c>
      <c r="BH7" s="39">
        <v>376</v>
      </c>
      <c r="BI7" s="39">
        <v>388.03</v>
      </c>
      <c r="BJ7" s="39">
        <v>391.4</v>
      </c>
      <c r="BK7" s="39">
        <v>382.65</v>
      </c>
      <c r="BL7" s="39">
        <v>385.06</v>
      </c>
      <c r="BM7" s="39">
        <v>373.09</v>
      </c>
      <c r="BN7" s="39">
        <v>364.71</v>
      </c>
      <c r="BO7" s="39">
        <v>270.87</v>
      </c>
      <c r="BP7" s="39">
        <v>116.66</v>
      </c>
      <c r="BQ7" s="39">
        <v>105.89</v>
      </c>
      <c r="BR7" s="39">
        <v>112.53</v>
      </c>
      <c r="BS7" s="39">
        <v>115.55</v>
      </c>
      <c r="BT7" s="39">
        <v>119.07</v>
      </c>
      <c r="BU7" s="39">
        <v>95.91</v>
      </c>
      <c r="BV7" s="39">
        <v>96.1</v>
      </c>
      <c r="BW7" s="39">
        <v>99.07</v>
      </c>
      <c r="BX7" s="39">
        <v>99.99</v>
      </c>
      <c r="BY7" s="39">
        <v>100.65</v>
      </c>
      <c r="BZ7" s="39">
        <v>105.59</v>
      </c>
      <c r="CA7" s="39">
        <v>96.07</v>
      </c>
      <c r="CB7" s="39">
        <v>105.71</v>
      </c>
      <c r="CC7" s="39">
        <v>99.48</v>
      </c>
      <c r="CD7" s="39">
        <v>96.84</v>
      </c>
      <c r="CE7" s="39">
        <v>94</v>
      </c>
      <c r="CF7" s="39">
        <v>179.29</v>
      </c>
      <c r="CG7" s="39">
        <v>178.39</v>
      </c>
      <c r="CH7" s="39">
        <v>173.03</v>
      </c>
      <c r="CI7" s="39">
        <v>171.15</v>
      </c>
      <c r="CJ7" s="39">
        <v>170.19</v>
      </c>
      <c r="CK7" s="39">
        <v>163.27000000000001</v>
      </c>
      <c r="CL7" s="39">
        <v>68.25</v>
      </c>
      <c r="CM7" s="39">
        <v>67.83</v>
      </c>
      <c r="CN7" s="39">
        <v>71.040000000000006</v>
      </c>
      <c r="CO7" s="39">
        <v>72.64</v>
      </c>
      <c r="CP7" s="39">
        <v>70.5</v>
      </c>
      <c r="CQ7" s="39">
        <v>59.09</v>
      </c>
      <c r="CR7" s="39">
        <v>59.23</v>
      </c>
      <c r="CS7" s="39">
        <v>58.58</v>
      </c>
      <c r="CT7" s="39">
        <v>58.53</v>
      </c>
      <c r="CU7" s="39">
        <v>59.01</v>
      </c>
      <c r="CV7" s="39">
        <v>59.94</v>
      </c>
      <c r="CW7" s="39">
        <v>92.9</v>
      </c>
      <c r="CX7" s="39">
        <v>91.52</v>
      </c>
      <c r="CY7" s="39">
        <v>85.4</v>
      </c>
      <c r="CZ7" s="39">
        <v>83.56</v>
      </c>
      <c r="DA7" s="39">
        <v>86.11</v>
      </c>
      <c r="DB7" s="39">
        <v>85.4</v>
      </c>
      <c r="DC7" s="39">
        <v>85.53</v>
      </c>
      <c r="DD7" s="39">
        <v>85.23</v>
      </c>
      <c r="DE7" s="39">
        <v>85.26</v>
      </c>
      <c r="DF7" s="39">
        <v>85.37</v>
      </c>
      <c r="DG7" s="39">
        <v>90.22</v>
      </c>
      <c r="DH7" s="39">
        <v>49.42</v>
      </c>
      <c r="DI7" s="39">
        <v>50.04</v>
      </c>
      <c r="DJ7" s="39">
        <v>50.45</v>
      </c>
      <c r="DK7" s="39">
        <v>51.15</v>
      </c>
      <c r="DL7" s="39">
        <v>51.61</v>
      </c>
      <c r="DM7" s="39">
        <v>36.36</v>
      </c>
      <c r="DN7" s="39">
        <v>37.340000000000003</v>
      </c>
      <c r="DO7" s="39">
        <v>44.31</v>
      </c>
      <c r="DP7" s="39">
        <v>45.75</v>
      </c>
      <c r="DQ7" s="39">
        <v>46.9</v>
      </c>
      <c r="DR7" s="39">
        <v>47.91</v>
      </c>
      <c r="DS7" s="39">
        <v>8.77</v>
      </c>
      <c r="DT7" s="39">
        <v>7.72</v>
      </c>
      <c r="DU7" s="39">
        <v>6.16</v>
      </c>
      <c r="DV7" s="39">
        <v>4.38</v>
      </c>
      <c r="DW7" s="39">
        <v>4.55</v>
      </c>
      <c r="DX7" s="39">
        <v>7.8</v>
      </c>
      <c r="DY7" s="39">
        <v>8.39</v>
      </c>
      <c r="DZ7" s="39">
        <v>10.09</v>
      </c>
      <c r="EA7" s="39">
        <v>10.54</v>
      </c>
      <c r="EB7" s="39">
        <v>12.03</v>
      </c>
      <c r="EC7" s="39">
        <v>15</v>
      </c>
      <c r="ED7" s="39">
        <v>1.1399999999999999</v>
      </c>
      <c r="EE7" s="39">
        <v>1.45</v>
      </c>
      <c r="EF7" s="39">
        <v>1.96</v>
      </c>
      <c r="EG7" s="39">
        <v>2.38</v>
      </c>
      <c r="EH7" s="39">
        <v>1.61</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2017-12-25T01:24:40Z</dcterms:created>
  <dcterms:modified xsi:type="dcterms:W3CDTF">2018-02-26T05:37:17Z</dcterms:modified>
  <cp:category/>
</cp:coreProperties>
</file>